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rlaWilliams\Downloads\"/>
    </mc:Choice>
  </mc:AlternateContent>
  <xr:revisionPtr revIDLastSave="0" documentId="13_ncr:1_{CC440D51-F603-4DB4-8D4C-223AB0B39FA9}" xr6:coauthVersionLast="47" xr6:coauthVersionMax="47" xr10:uidLastSave="{00000000-0000-0000-0000-000000000000}"/>
  <bookViews>
    <workbookView xWindow="-110" yWindow="-110" windowWidth="19420" windowHeight="11500" xr2:uid="{0BE66F01-6876-4515-ABDF-A12CA2BFFCB7}"/>
  </bookViews>
  <sheets>
    <sheet name="Annual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1" i="1" l="1"/>
  <c r="R50" i="1"/>
  <c r="D36" i="1"/>
  <c r="E36" i="1"/>
  <c r="F36" i="1"/>
  <c r="G36" i="1"/>
  <c r="H36" i="1"/>
  <c r="I36" i="1"/>
  <c r="J36" i="1"/>
  <c r="K36" i="1"/>
  <c r="C26" i="1" l="1"/>
  <c r="E17" i="1"/>
  <c r="E19" i="1" s="1"/>
  <c r="F17" i="1"/>
  <c r="F19" i="1" s="1"/>
  <c r="G17" i="1"/>
  <c r="G19" i="1" s="1"/>
  <c r="H17" i="1"/>
  <c r="H19" i="1" s="1"/>
  <c r="I17" i="1"/>
  <c r="I19" i="1" s="1"/>
  <c r="J17" i="1"/>
  <c r="J19" i="1" s="1"/>
  <c r="K17" i="1"/>
  <c r="K19" i="1" s="1"/>
  <c r="D38" i="1"/>
  <c r="E38" i="1"/>
  <c r="F38" i="1"/>
  <c r="G38" i="1"/>
  <c r="H38" i="1"/>
  <c r="I38" i="1"/>
  <c r="J38" i="1"/>
  <c r="K38" i="1"/>
  <c r="D48" i="1" l="1"/>
  <c r="C41" i="1"/>
  <c r="D22" i="1"/>
  <c r="C22" i="1" s="1"/>
  <c r="K59" i="1" l="1"/>
  <c r="J59" i="1"/>
  <c r="I59" i="1"/>
  <c r="H59" i="1"/>
  <c r="G59" i="1"/>
  <c r="F59" i="1"/>
  <c r="E59" i="1"/>
  <c r="D59" i="1"/>
  <c r="C59" i="1" l="1"/>
  <c r="D7" i="1" l="1"/>
  <c r="D49" i="1"/>
  <c r="C37" i="1"/>
  <c r="D17" i="1" l="1"/>
  <c r="D19" i="1" s="1"/>
  <c r="C31" i="1"/>
  <c r="C8" i="1" l="1"/>
  <c r="C9" i="1"/>
  <c r="C10" i="1"/>
  <c r="C11" i="1"/>
  <c r="C12" i="1"/>
  <c r="C13" i="1"/>
  <c r="C14" i="1"/>
  <c r="C15" i="1"/>
  <c r="C16" i="1"/>
  <c r="D45" i="1"/>
  <c r="E45" i="1"/>
  <c r="F45" i="1"/>
  <c r="G45" i="1"/>
  <c r="H45" i="1"/>
  <c r="I45" i="1"/>
  <c r="J45" i="1"/>
  <c r="K45" i="1"/>
  <c r="D46" i="1"/>
  <c r="E46" i="1"/>
  <c r="F46" i="1"/>
  <c r="G46" i="1"/>
  <c r="H46" i="1"/>
  <c r="I46" i="1"/>
  <c r="J46" i="1"/>
  <c r="K46" i="1"/>
  <c r="D47" i="1"/>
  <c r="E47" i="1"/>
  <c r="F47" i="1"/>
  <c r="G47" i="1"/>
  <c r="H47" i="1"/>
  <c r="I47" i="1"/>
  <c r="J47" i="1"/>
  <c r="K47" i="1"/>
  <c r="E48" i="1"/>
  <c r="F48" i="1"/>
  <c r="G48" i="1"/>
  <c r="H48" i="1"/>
  <c r="I48" i="1"/>
  <c r="J48" i="1"/>
  <c r="K48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D52" i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D54" i="1"/>
  <c r="E54" i="1"/>
  <c r="F54" i="1"/>
  <c r="G54" i="1"/>
  <c r="H54" i="1"/>
  <c r="I54" i="1"/>
  <c r="J54" i="1"/>
  <c r="K54" i="1"/>
  <c r="D56" i="1"/>
  <c r="E56" i="1"/>
  <c r="F56" i="1"/>
  <c r="G56" i="1"/>
  <c r="H56" i="1"/>
  <c r="I56" i="1"/>
  <c r="J56" i="1"/>
  <c r="K56" i="1"/>
  <c r="D55" i="1" l="1"/>
  <c r="D57" i="1" s="1"/>
  <c r="E55" i="1"/>
  <c r="E57" i="1" s="1"/>
  <c r="F55" i="1"/>
  <c r="F57" i="1" s="1"/>
  <c r="J55" i="1"/>
  <c r="J57" i="1" s="1"/>
  <c r="I55" i="1"/>
  <c r="I57" i="1" s="1"/>
  <c r="K55" i="1"/>
  <c r="K57" i="1" s="1"/>
  <c r="H55" i="1"/>
  <c r="H57" i="1" s="1"/>
  <c r="G55" i="1"/>
  <c r="G57" i="1" s="1"/>
  <c r="C7" i="1"/>
  <c r="C17" i="1" s="1"/>
  <c r="C18" i="1" l="1"/>
  <c r="C19" i="1" s="1"/>
  <c r="C27" i="1"/>
  <c r="C46" i="1" s="1"/>
  <c r="C28" i="1"/>
  <c r="C47" i="1" s="1"/>
  <c r="C29" i="1"/>
  <c r="C48" i="1" s="1"/>
  <c r="C30" i="1"/>
  <c r="C49" i="1" s="1"/>
  <c r="C50" i="1"/>
  <c r="C32" i="1"/>
  <c r="C51" i="1" s="1"/>
  <c r="C33" i="1"/>
  <c r="C52" i="1" s="1"/>
  <c r="C34" i="1"/>
  <c r="C53" i="1" s="1"/>
  <c r="C35" i="1"/>
  <c r="C54" i="1" s="1"/>
  <c r="C45" i="1" l="1"/>
  <c r="C55" i="1" s="1"/>
  <c r="C36" i="1"/>
  <c r="C38" i="1" s="1"/>
  <c r="C56" i="1"/>
  <c r="C57" i="1" l="1"/>
</calcChain>
</file>

<file path=xl/sharedStrings.xml><?xml version="1.0" encoding="utf-8"?>
<sst xmlns="http://schemas.openxmlformats.org/spreadsheetml/2006/main" count="75" uniqueCount="28">
  <si>
    <t>2025/26 Board approved budget</t>
  </si>
  <si>
    <t>Total</t>
  </si>
  <si>
    <t>National / All Wales costs</t>
  </si>
  <si>
    <t>North                   Wales</t>
  </si>
  <si>
    <t>Gwent</t>
  </si>
  <si>
    <t>West           Wales</t>
  </si>
  <si>
    <t>Cardiff &amp; VOG</t>
  </si>
  <si>
    <t>Powys</t>
  </si>
  <si>
    <t>Neath Port Talbot &amp; Swansea</t>
  </si>
  <si>
    <t>Cwm Taf Morgannwg</t>
  </si>
  <si>
    <t>Staff costs</t>
  </si>
  <si>
    <t>Other staff costs</t>
  </si>
  <si>
    <t>Accomodation costs</t>
  </si>
  <si>
    <t>Digital, Data and Tech</t>
  </si>
  <si>
    <t>Specific Programmes</t>
  </si>
  <si>
    <t>Professional fees</t>
  </si>
  <si>
    <t>Other admin expenses</t>
  </si>
  <si>
    <t>Service Level Agreements</t>
  </si>
  <si>
    <t>Amortisation</t>
  </si>
  <si>
    <t>Depreciation</t>
  </si>
  <si>
    <t>Contingency</t>
  </si>
  <si>
    <t>Full Time Equivalents</t>
  </si>
  <si>
    <t>Annex A continued</t>
  </si>
  <si>
    <t xml:space="preserve">Subtotal </t>
  </si>
  <si>
    <t>2025/26 Forecast at 31 March 2026</t>
  </si>
  <si>
    <t>2025/26 Variance at 31 March 2026</t>
  </si>
  <si>
    <t>Movement from Board approved budget to forecast</t>
  </si>
  <si>
    <t>Appendix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</si>
</sst>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 \(#,##0\);\ \-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top"/>
    </xf>
    <xf numFmtId="0" fontId="3" fillId="2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right" vertical="center" wrapText="1"/>
    </xf>
    <xf numFmtId="164" fontId="4" fillId="2" borderId="0" xfId="2" applyNumberFormat="1" applyFont="1" applyFill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43" fontId="3" fillId="4" borderId="0" xfId="1" applyNumberFormat="1" applyFont="1" applyFill="1" applyAlignment="1">
      <alignment horizontal="right" vertical="center"/>
    </xf>
    <xf numFmtId="43" fontId="4" fillId="4" borderId="0" xfId="1" applyNumberFormat="1" applyFont="1" applyFill="1" applyAlignment="1">
      <alignment horizontal="right" vertical="center"/>
    </xf>
    <xf numFmtId="43" fontId="3" fillId="2" borderId="0" xfId="1" applyNumberFormat="1" applyFont="1" applyFill="1" applyAlignment="1">
      <alignment horizontal="right" vertical="center"/>
    </xf>
    <xf numFmtId="43" fontId="4" fillId="2" borderId="0" xfId="1" applyNumberFormat="1" applyFont="1" applyFill="1" applyAlignment="1">
      <alignment horizontal="right" vertical="center"/>
    </xf>
    <xf numFmtId="164" fontId="3" fillId="2" borderId="0" xfId="1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right"/>
    </xf>
    <xf numFmtId="164" fontId="3" fillId="2" borderId="0" xfId="2" applyNumberFormat="1" applyFont="1" applyFill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2" borderId="0" xfId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4" borderId="0" xfId="1" applyFont="1" applyFill="1" applyAlignment="1">
      <alignment horizontal="left" vertical="center"/>
    </xf>
    <xf numFmtId="164" fontId="4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164" fontId="2" fillId="2" borderId="0" xfId="0" applyNumberFormat="1" applyFont="1" applyFill="1" applyAlignment="1">
      <alignment horizontal="right"/>
    </xf>
    <xf numFmtId="164" fontId="4" fillId="0" borderId="0" xfId="1" applyNumberFormat="1" applyFont="1" applyAlignment="1">
      <alignment horizontal="right" vertical="center"/>
    </xf>
  </cellXfs>
  <cellStyles count="3">
    <cellStyle name="Currency 2" xfId="2" xr:uid="{0E6D85E2-CCAC-4EDF-9B7F-3956175992E9}"/>
    <cellStyle name="Normal" xfId="0" builtinId="0"/>
    <cellStyle name="Normal 2" xfId="1" xr:uid="{85A4EF84-1319-454D-8352-E50BBCD57A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70DF-F012-4D4C-9433-7E28E710AB26}">
  <sheetPr>
    <pageSetUpPr fitToPage="1"/>
  </sheetPr>
  <dimension ref="A1:R64"/>
  <sheetViews>
    <sheetView showGridLines="0" tabSelected="1" zoomScale="38" zoomScaleNormal="60" zoomScaleSheetLayoutView="55" workbookViewId="0">
      <selection activeCell="B4" sqref="B4"/>
    </sheetView>
  </sheetViews>
  <sheetFormatPr defaultColWidth="8.54296875" defaultRowHeight="23.5" x14ac:dyDescent="0.55000000000000004"/>
  <cols>
    <col min="1" max="1" width="3.453125" style="1" customWidth="1"/>
    <col min="2" max="2" width="52.54296875" style="1" customWidth="1"/>
    <col min="3" max="3" width="24.54296875" style="15" bestFit="1" customWidth="1"/>
    <col min="4" max="4" width="22.54296875" style="1" customWidth="1"/>
    <col min="5" max="9" width="20.54296875" style="1" customWidth="1"/>
    <col min="10" max="11" width="22.54296875" style="1" customWidth="1"/>
    <col min="12" max="14" width="8.54296875" style="2"/>
    <col min="15" max="15" width="12.54296875" style="2" bestFit="1" customWidth="1"/>
    <col min="16" max="16" width="14.08984375" style="2" bestFit="1" customWidth="1"/>
    <col min="17" max="17" width="24.54296875" style="1" bestFit="1" customWidth="1"/>
    <col min="18" max="18" width="23.08984375" style="1" bestFit="1" customWidth="1"/>
    <col min="19" max="19" width="14.08984375" style="1" bestFit="1" customWidth="1"/>
    <col min="20" max="20" width="17.54296875" style="1" bestFit="1" customWidth="1"/>
    <col min="21" max="21" width="14.453125" style="1" bestFit="1" customWidth="1"/>
    <col min="22" max="22" width="14.08984375" style="1" bestFit="1" customWidth="1"/>
    <col min="23" max="23" width="28.90625" style="1" bestFit="1" customWidth="1"/>
    <col min="24" max="24" width="21.08984375" style="1" bestFit="1" customWidth="1"/>
    <col min="25" max="16384" width="8.54296875" style="1"/>
  </cols>
  <sheetData>
    <row r="1" spans="1:11" ht="8.4" customHeight="1" x14ac:dyDescent="0.55000000000000004"/>
    <row r="2" spans="1:11" x14ac:dyDescent="0.55000000000000004">
      <c r="B2" s="19" t="s">
        <v>27</v>
      </c>
    </row>
    <row r="3" spans="1:11" ht="11.4" customHeight="1" x14ac:dyDescent="0.55000000000000004">
      <c r="A3" s="3"/>
      <c r="B3" s="3"/>
      <c r="C3" s="5"/>
      <c r="D3" s="3"/>
      <c r="E3" s="3"/>
      <c r="F3" s="3"/>
      <c r="G3" s="3"/>
      <c r="H3" s="3"/>
      <c r="I3" s="3"/>
      <c r="J3" s="3"/>
      <c r="K3" s="3"/>
    </row>
    <row r="4" spans="1:11" x14ac:dyDescent="0.55000000000000004">
      <c r="A4" s="4"/>
      <c r="B4" s="20" t="s">
        <v>26</v>
      </c>
      <c r="C4" s="5"/>
      <c r="D4" s="3"/>
      <c r="E4" s="3"/>
      <c r="F4" s="3"/>
      <c r="G4" s="3"/>
      <c r="H4" s="3"/>
      <c r="I4" s="3"/>
      <c r="J4" s="3"/>
      <c r="K4" s="3"/>
    </row>
    <row r="5" spans="1:11" ht="12.65" customHeight="1" x14ac:dyDescent="0.55000000000000004">
      <c r="A5" s="5"/>
      <c r="B5" s="3"/>
      <c r="C5" s="5"/>
      <c r="D5" s="3"/>
      <c r="E5" s="3"/>
      <c r="F5" s="3"/>
      <c r="G5" s="3"/>
      <c r="H5" s="3"/>
      <c r="I5" s="3"/>
      <c r="J5" s="3"/>
      <c r="K5" s="3"/>
    </row>
    <row r="6" spans="1:11" ht="85.4" customHeight="1" x14ac:dyDescent="0.55000000000000004">
      <c r="A6" s="3"/>
      <c r="B6" s="21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</row>
    <row r="7" spans="1:11" ht="30" customHeight="1" x14ac:dyDescent="0.55000000000000004">
      <c r="A7" s="5"/>
      <c r="B7" s="22" t="s">
        <v>10</v>
      </c>
      <c r="C7" s="16">
        <f>SUM(D7:K7)</f>
        <v>6259721.0285309143</v>
      </c>
      <c r="D7" s="7">
        <f>1949111.64879-831</f>
        <v>1948280.64879</v>
      </c>
      <c r="E7" s="7">
        <v>821431.91174666677</v>
      </c>
      <c r="F7" s="7">
        <v>585089.47237666661</v>
      </c>
      <c r="G7" s="7">
        <v>676475.56455067138</v>
      </c>
      <c r="H7" s="7">
        <v>573669.84794933326</v>
      </c>
      <c r="I7" s="7">
        <v>518251.17190999998</v>
      </c>
      <c r="J7" s="7">
        <v>513963.79019757657</v>
      </c>
      <c r="K7" s="7">
        <v>622558.62101</v>
      </c>
    </row>
    <row r="8" spans="1:11" ht="30" customHeight="1" x14ac:dyDescent="0.55000000000000004">
      <c r="A8" s="5"/>
      <c r="B8" s="22" t="s">
        <v>11</v>
      </c>
      <c r="C8" s="16">
        <f t="shared" ref="C8:C16" si="0">SUM(D8:K8)</f>
        <v>157300</v>
      </c>
      <c r="D8" s="7">
        <v>112000</v>
      </c>
      <c r="E8" s="7">
        <v>17000</v>
      </c>
      <c r="F8" s="7">
        <v>5500</v>
      </c>
      <c r="G8" s="7">
        <v>5000</v>
      </c>
      <c r="H8" s="7">
        <v>2700</v>
      </c>
      <c r="I8" s="7">
        <v>9000</v>
      </c>
      <c r="J8" s="7">
        <v>2000</v>
      </c>
      <c r="K8" s="7">
        <v>4100</v>
      </c>
    </row>
    <row r="9" spans="1:11" ht="30" customHeight="1" x14ac:dyDescent="0.55000000000000004">
      <c r="A9" s="5"/>
      <c r="B9" s="22" t="s">
        <v>12</v>
      </c>
      <c r="C9" s="16">
        <f t="shared" si="0"/>
        <v>353617.69200000004</v>
      </c>
      <c r="D9" s="7">
        <v>94517.622000000003</v>
      </c>
      <c r="E9" s="7">
        <v>63181</v>
      </c>
      <c r="F9" s="7">
        <v>55111</v>
      </c>
      <c r="G9" s="7">
        <v>28561.8</v>
      </c>
      <c r="H9" s="7">
        <v>0</v>
      </c>
      <c r="I9" s="7">
        <v>42232.968000000008</v>
      </c>
      <c r="J9" s="7">
        <v>39944.472000000002</v>
      </c>
      <c r="K9" s="7">
        <v>30068.83</v>
      </c>
    </row>
    <row r="10" spans="1:11" ht="30" customHeight="1" x14ac:dyDescent="0.55000000000000004">
      <c r="A10" s="5"/>
      <c r="B10" s="22" t="s">
        <v>13</v>
      </c>
      <c r="C10" s="16">
        <f t="shared" si="0"/>
        <v>465816</v>
      </c>
      <c r="D10" s="7">
        <v>452995</v>
      </c>
      <c r="E10" s="7">
        <v>2236</v>
      </c>
      <c r="F10" s="7">
        <v>1640</v>
      </c>
      <c r="G10" s="7">
        <v>2348</v>
      </c>
      <c r="H10" s="7">
        <v>1541</v>
      </c>
      <c r="I10" s="7">
        <v>1457</v>
      </c>
      <c r="J10" s="7">
        <v>1670</v>
      </c>
      <c r="K10" s="7">
        <v>1929</v>
      </c>
    </row>
    <row r="11" spans="1:11" ht="30" customHeight="1" x14ac:dyDescent="0.55000000000000004">
      <c r="A11" s="5"/>
      <c r="B11" s="22" t="s">
        <v>14</v>
      </c>
      <c r="C11" s="16">
        <f t="shared" si="0"/>
        <v>298884</v>
      </c>
      <c r="D11" s="7">
        <v>259000</v>
      </c>
      <c r="E11" s="7">
        <v>8900</v>
      </c>
      <c r="F11" s="7">
        <v>4750</v>
      </c>
      <c r="G11" s="7">
        <v>6700</v>
      </c>
      <c r="H11" s="7">
        <v>5410</v>
      </c>
      <c r="I11" s="7">
        <v>7780</v>
      </c>
      <c r="J11" s="7">
        <v>5244</v>
      </c>
      <c r="K11" s="7">
        <v>1100</v>
      </c>
    </row>
    <row r="12" spans="1:11" ht="30" customHeight="1" x14ac:dyDescent="0.55000000000000004">
      <c r="A12" s="5"/>
      <c r="B12" s="22" t="s">
        <v>15</v>
      </c>
      <c r="C12" s="16">
        <f t="shared" si="0"/>
        <v>137800</v>
      </c>
      <c r="D12" s="7">
        <v>137800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30" customHeight="1" x14ac:dyDescent="0.55000000000000004">
      <c r="A13" s="5"/>
      <c r="B13" s="22" t="s">
        <v>16</v>
      </c>
      <c r="C13" s="16">
        <f t="shared" si="0"/>
        <v>102057</v>
      </c>
      <c r="D13" s="7">
        <v>17100</v>
      </c>
      <c r="E13" s="7">
        <v>14443</v>
      </c>
      <c r="F13" s="7">
        <v>9605</v>
      </c>
      <c r="G13" s="7">
        <v>5859</v>
      </c>
      <c r="H13" s="7">
        <v>9034</v>
      </c>
      <c r="I13" s="7">
        <v>14730</v>
      </c>
      <c r="J13" s="7">
        <v>17376</v>
      </c>
      <c r="K13" s="7">
        <v>13910</v>
      </c>
    </row>
    <row r="14" spans="1:11" ht="30" customHeight="1" x14ac:dyDescent="0.55000000000000004">
      <c r="A14" s="5"/>
      <c r="B14" s="22" t="s">
        <v>17</v>
      </c>
      <c r="C14" s="16">
        <f t="shared" si="0"/>
        <v>162048.94544000001</v>
      </c>
      <c r="D14" s="7">
        <v>162048.94544000001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30" customHeight="1" x14ac:dyDescent="0.55000000000000004">
      <c r="A15" s="5"/>
      <c r="B15" s="22" t="s">
        <v>18</v>
      </c>
      <c r="C15" s="16">
        <f t="shared" si="0"/>
        <v>124311</v>
      </c>
      <c r="D15" s="7">
        <v>124311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ht="30" customHeight="1" x14ac:dyDescent="0.55000000000000004">
      <c r="A16" s="5"/>
      <c r="B16" s="22" t="s">
        <v>19</v>
      </c>
      <c r="C16" s="16">
        <f t="shared" si="0"/>
        <v>233444</v>
      </c>
      <c r="D16" s="7">
        <v>200000</v>
      </c>
      <c r="E16" s="7">
        <v>9712</v>
      </c>
      <c r="F16" s="7">
        <v>23732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30" customHeight="1" x14ac:dyDescent="0.55000000000000004">
      <c r="A17" s="5"/>
      <c r="B17" s="23" t="s">
        <v>23</v>
      </c>
      <c r="C17" s="18">
        <f>SUM(C7:C16)</f>
        <v>8294999.6659709141</v>
      </c>
      <c r="D17" s="25">
        <f>SUM(D7:D16)</f>
        <v>3508053.2162299999</v>
      </c>
      <c r="E17" s="25">
        <f t="shared" ref="E17:K17" si="1">SUM(E7:E16)</f>
        <v>936903.91174666677</v>
      </c>
      <c r="F17" s="25">
        <f t="shared" si="1"/>
        <v>685427.47237666661</v>
      </c>
      <c r="G17" s="25">
        <f t="shared" si="1"/>
        <v>724944.36455067142</v>
      </c>
      <c r="H17" s="25">
        <f t="shared" si="1"/>
        <v>592354.84794933326</v>
      </c>
      <c r="I17" s="25">
        <f t="shared" si="1"/>
        <v>593451.13991000003</v>
      </c>
      <c r="J17" s="25">
        <f t="shared" si="1"/>
        <v>580198.26219757658</v>
      </c>
      <c r="K17" s="25">
        <f t="shared" si="1"/>
        <v>673666.45100999996</v>
      </c>
    </row>
    <row r="18" spans="1:11" ht="30" customHeight="1" x14ac:dyDescent="0.55000000000000004">
      <c r="A18" s="5"/>
      <c r="B18" s="22" t="s">
        <v>20</v>
      </c>
      <c r="C18" s="16">
        <f t="shared" ref="C18" si="2">SUM(D18:K18)</f>
        <v>0</v>
      </c>
      <c r="D18" s="7"/>
      <c r="E18" s="7"/>
      <c r="F18" s="7"/>
      <c r="G18" s="7"/>
      <c r="H18" s="7"/>
      <c r="I18" s="7"/>
      <c r="J18" s="7"/>
      <c r="K18" s="7"/>
    </row>
    <row r="19" spans="1:11" ht="26.4" customHeight="1" x14ac:dyDescent="0.55000000000000004">
      <c r="A19" s="5"/>
      <c r="B19" s="24" t="s">
        <v>1</v>
      </c>
      <c r="C19" s="8">
        <f>C18+C17</f>
        <v>8294999.6659709141</v>
      </c>
      <c r="D19" s="8">
        <f t="shared" ref="D19:K19" si="3">D18+D17</f>
        <v>3508053.2162299999</v>
      </c>
      <c r="E19" s="8">
        <f t="shared" si="3"/>
        <v>936903.91174666677</v>
      </c>
      <c r="F19" s="8">
        <f t="shared" si="3"/>
        <v>685427.47237666661</v>
      </c>
      <c r="G19" s="8">
        <f t="shared" si="3"/>
        <v>724944.36455067142</v>
      </c>
      <c r="H19" s="8">
        <f t="shared" si="3"/>
        <v>592354.84794933326</v>
      </c>
      <c r="I19" s="8">
        <f t="shared" si="3"/>
        <v>593451.13991000003</v>
      </c>
      <c r="J19" s="8">
        <f t="shared" si="3"/>
        <v>580198.26219757658</v>
      </c>
      <c r="K19" s="8">
        <f t="shared" si="3"/>
        <v>673666.45100999996</v>
      </c>
    </row>
    <row r="20" spans="1:11" ht="11.4" customHeight="1" x14ac:dyDescent="0.55000000000000004">
      <c r="A20" s="5"/>
      <c r="B20" s="3"/>
      <c r="C20" s="5"/>
      <c r="D20" s="3"/>
      <c r="E20" s="3"/>
      <c r="F20" s="3"/>
      <c r="G20" s="3"/>
      <c r="H20" s="3"/>
      <c r="I20" s="3"/>
      <c r="J20" s="3"/>
      <c r="K20" s="3"/>
    </row>
    <row r="21" spans="1:11" ht="11.4" customHeight="1" x14ac:dyDescent="0.55000000000000004">
      <c r="A21" s="5"/>
      <c r="B21" s="3"/>
      <c r="C21" s="5"/>
      <c r="D21" s="3"/>
      <c r="E21" s="3"/>
      <c r="F21" s="3"/>
      <c r="G21" s="3"/>
      <c r="H21" s="3"/>
      <c r="I21" s="3"/>
      <c r="J21" s="3"/>
      <c r="K21" s="3"/>
    </row>
    <row r="22" spans="1:11" ht="26.4" customHeight="1" x14ac:dyDescent="0.55000000000000004">
      <c r="A22" s="3"/>
      <c r="B22" s="24" t="s">
        <v>21</v>
      </c>
      <c r="C22" s="9">
        <f>SUM(D22:K22)</f>
        <v>107.64</v>
      </c>
      <c r="D22" s="10">
        <f>10.8+1+9.6+5.6</f>
        <v>27</v>
      </c>
      <c r="E22" s="10">
        <v>15.2</v>
      </c>
      <c r="F22" s="10">
        <v>10.84</v>
      </c>
      <c r="G22" s="10">
        <v>10.81</v>
      </c>
      <c r="H22" s="10">
        <v>10.88</v>
      </c>
      <c r="I22" s="10">
        <v>9.4</v>
      </c>
      <c r="J22" s="10">
        <v>11.71</v>
      </c>
      <c r="K22" s="10">
        <v>11.8</v>
      </c>
    </row>
    <row r="23" spans="1:11" ht="7.4" customHeight="1" x14ac:dyDescent="0.55000000000000004">
      <c r="A23" s="3"/>
      <c r="B23" s="5"/>
      <c r="C23" s="11"/>
      <c r="D23" s="12"/>
      <c r="E23" s="12"/>
      <c r="F23" s="12"/>
      <c r="G23" s="12"/>
      <c r="H23" s="12"/>
      <c r="I23" s="12"/>
      <c r="J23" s="12"/>
      <c r="K23" s="12"/>
    </row>
    <row r="24" spans="1:11" ht="7.4" customHeight="1" x14ac:dyDescent="0.55000000000000004">
      <c r="A24" s="3"/>
      <c r="B24" s="3"/>
      <c r="C24" s="5"/>
      <c r="D24" s="3"/>
      <c r="E24" s="3"/>
      <c r="F24" s="3"/>
      <c r="G24" s="3"/>
      <c r="H24" s="3"/>
      <c r="I24" s="3"/>
      <c r="J24" s="3"/>
      <c r="K24" s="3"/>
    </row>
    <row r="25" spans="1:11" ht="69" x14ac:dyDescent="0.55000000000000004">
      <c r="A25" s="3"/>
      <c r="B25" s="21" t="s">
        <v>24</v>
      </c>
      <c r="C25" s="6" t="s">
        <v>1</v>
      </c>
      <c r="D25" s="6" t="s">
        <v>2</v>
      </c>
      <c r="E25" s="6" t="s">
        <v>3</v>
      </c>
      <c r="F25" s="6" t="s">
        <v>4</v>
      </c>
      <c r="G25" s="6" t="s">
        <v>5</v>
      </c>
      <c r="H25" s="6" t="s">
        <v>6</v>
      </c>
      <c r="I25" s="6" t="s">
        <v>7</v>
      </c>
      <c r="J25" s="6" t="s">
        <v>8</v>
      </c>
      <c r="K25" s="6" t="s">
        <v>9</v>
      </c>
    </row>
    <row r="26" spans="1:11" ht="30" customHeight="1" x14ac:dyDescent="0.55000000000000004">
      <c r="A26" s="3"/>
      <c r="B26" s="22" t="s">
        <v>10</v>
      </c>
      <c r="C26" s="16">
        <f>SUM(D26:K26)</f>
        <v>6201744</v>
      </c>
      <c r="D26" s="7">
        <v>2237026</v>
      </c>
      <c r="E26" s="7">
        <v>754206</v>
      </c>
      <c r="F26" s="7">
        <v>537061</v>
      </c>
      <c r="G26" s="7">
        <v>578204</v>
      </c>
      <c r="H26" s="7">
        <v>517772</v>
      </c>
      <c r="I26" s="7">
        <v>451922</v>
      </c>
      <c r="J26" s="7">
        <v>522614</v>
      </c>
      <c r="K26" s="7">
        <v>602939</v>
      </c>
    </row>
    <row r="27" spans="1:11" ht="30" customHeight="1" x14ac:dyDescent="0.55000000000000004">
      <c r="A27" s="3"/>
      <c r="B27" s="22" t="s">
        <v>11</v>
      </c>
      <c r="C27" s="16">
        <f t="shared" ref="C27:C35" si="4">SUM(D27:K27)</f>
        <v>141778</v>
      </c>
      <c r="D27" s="7">
        <v>104574</v>
      </c>
      <c r="E27" s="7">
        <v>15004</v>
      </c>
      <c r="F27" s="7">
        <v>2496</v>
      </c>
      <c r="G27" s="7">
        <v>5996</v>
      </c>
      <c r="H27" s="7">
        <v>2700</v>
      </c>
      <c r="I27" s="7">
        <v>8000</v>
      </c>
      <c r="J27" s="7">
        <v>2004</v>
      </c>
      <c r="K27" s="7">
        <v>1004</v>
      </c>
    </row>
    <row r="28" spans="1:11" ht="30" customHeight="1" x14ac:dyDescent="0.55000000000000004">
      <c r="A28" s="3"/>
      <c r="B28" s="22" t="s">
        <v>12</v>
      </c>
      <c r="C28" s="16">
        <f t="shared" si="4"/>
        <v>394915.83999999997</v>
      </c>
      <c r="D28" s="7">
        <v>118820</v>
      </c>
      <c r="E28" s="7">
        <v>56412.84</v>
      </c>
      <c r="F28" s="7">
        <v>57478</v>
      </c>
      <c r="G28" s="7">
        <v>28876</v>
      </c>
      <c r="H28" s="7">
        <v>30624</v>
      </c>
      <c r="I28" s="7">
        <v>35988</v>
      </c>
      <c r="J28" s="7">
        <v>33448</v>
      </c>
      <c r="K28" s="7">
        <v>33269</v>
      </c>
    </row>
    <row r="29" spans="1:11" ht="30" customHeight="1" x14ac:dyDescent="0.55000000000000004">
      <c r="A29" s="3"/>
      <c r="B29" s="22" t="s">
        <v>13</v>
      </c>
      <c r="C29" s="16">
        <f t="shared" si="4"/>
        <v>621417</v>
      </c>
      <c r="D29" s="7">
        <v>609101</v>
      </c>
      <c r="E29" s="7">
        <v>1732</v>
      </c>
      <c r="F29" s="7">
        <v>1644</v>
      </c>
      <c r="G29" s="7">
        <v>2352</v>
      </c>
      <c r="H29" s="7">
        <v>1536</v>
      </c>
      <c r="I29" s="7">
        <v>1452</v>
      </c>
      <c r="J29" s="7">
        <v>1668</v>
      </c>
      <c r="K29" s="7">
        <v>1932</v>
      </c>
    </row>
    <row r="30" spans="1:11" ht="30" customHeight="1" x14ac:dyDescent="0.55000000000000004">
      <c r="A30" s="3"/>
      <c r="B30" s="22" t="s">
        <v>14</v>
      </c>
      <c r="C30" s="16">
        <f t="shared" si="4"/>
        <v>314252</v>
      </c>
      <c r="D30" s="7">
        <v>270050</v>
      </c>
      <c r="E30" s="7">
        <v>10034</v>
      </c>
      <c r="F30" s="7">
        <v>3690</v>
      </c>
      <c r="G30" s="7">
        <v>5300</v>
      </c>
      <c r="H30" s="7">
        <v>5416</v>
      </c>
      <c r="I30" s="7">
        <v>6345</v>
      </c>
      <c r="J30" s="7">
        <v>5721</v>
      </c>
      <c r="K30" s="7">
        <v>7696</v>
      </c>
    </row>
    <row r="31" spans="1:11" ht="30" customHeight="1" x14ac:dyDescent="0.55000000000000004">
      <c r="A31" s="5"/>
      <c r="B31" s="22" t="s">
        <v>15</v>
      </c>
      <c r="C31" s="16">
        <f t="shared" si="4"/>
        <v>156143</v>
      </c>
      <c r="D31" s="7">
        <v>152643</v>
      </c>
      <c r="E31" s="7">
        <v>0</v>
      </c>
      <c r="F31" s="7">
        <v>3500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ht="30" customHeight="1" x14ac:dyDescent="0.55000000000000004">
      <c r="A32" s="5"/>
      <c r="B32" s="22" t="s">
        <v>16</v>
      </c>
      <c r="C32" s="16">
        <f t="shared" si="4"/>
        <v>75933.16</v>
      </c>
      <c r="D32" s="7">
        <v>10100</v>
      </c>
      <c r="E32" s="7">
        <v>19181.16</v>
      </c>
      <c r="F32" s="7">
        <v>6160</v>
      </c>
      <c r="G32" s="7">
        <v>5544</v>
      </c>
      <c r="H32" s="7">
        <v>8066</v>
      </c>
      <c r="I32" s="7">
        <v>12610</v>
      </c>
      <c r="J32" s="7">
        <v>6476</v>
      </c>
      <c r="K32" s="7">
        <v>7796</v>
      </c>
    </row>
    <row r="33" spans="1:15" ht="30" customHeight="1" x14ac:dyDescent="0.55000000000000004">
      <c r="A33" s="5"/>
      <c r="B33" s="22" t="s">
        <v>17</v>
      </c>
      <c r="C33" s="16">
        <f t="shared" si="4"/>
        <v>160943.84</v>
      </c>
      <c r="D33" s="7">
        <v>160943.84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5" ht="30" customHeight="1" x14ac:dyDescent="0.55000000000000004">
      <c r="A34" s="5"/>
      <c r="B34" s="22" t="s">
        <v>18</v>
      </c>
      <c r="C34" s="16">
        <f t="shared" si="4"/>
        <v>124308</v>
      </c>
      <c r="D34" s="7">
        <v>124308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5" ht="30" customHeight="1" x14ac:dyDescent="0.55000000000000004">
      <c r="A35" s="5"/>
      <c r="B35" s="22" t="s">
        <v>19</v>
      </c>
      <c r="C35" s="16">
        <f t="shared" si="4"/>
        <v>233379</v>
      </c>
      <c r="D35" s="7">
        <v>199935</v>
      </c>
      <c r="E35" s="7">
        <v>9708</v>
      </c>
      <c r="F35" s="7">
        <v>23736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5" ht="30" customHeight="1" x14ac:dyDescent="0.55000000000000004">
      <c r="A36" s="5"/>
      <c r="B36" s="26" t="s">
        <v>23</v>
      </c>
      <c r="C36" s="18">
        <f>SUM(C26:C35)</f>
        <v>8424813.8399999999</v>
      </c>
      <c r="D36" s="18">
        <f t="shared" ref="D36:K36" si="5">SUM(D26:D35)</f>
        <v>3987500.84</v>
      </c>
      <c r="E36" s="18">
        <f t="shared" si="5"/>
        <v>866278</v>
      </c>
      <c r="F36" s="18">
        <f t="shared" si="5"/>
        <v>635765</v>
      </c>
      <c r="G36" s="18">
        <f t="shared" si="5"/>
        <v>626272</v>
      </c>
      <c r="H36" s="18">
        <f t="shared" si="5"/>
        <v>566114</v>
      </c>
      <c r="I36" s="18">
        <f t="shared" si="5"/>
        <v>516317</v>
      </c>
      <c r="J36" s="18">
        <f t="shared" si="5"/>
        <v>571931</v>
      </c>
      <c r="K36" s="18">
        <f t="shared" si="5"/>
        <v>654636</v>
      </c>
    </row>
    <row r="37" spans="1:15" ht="30" customHeight="1" x14ac:dyDescent="0.55000000000000004">
      <c r="A37" s="5"/>
      <c r="B37" s="22" t="s">
        <v>20</v>
      </c>
      <c r="C37" s="16">
        <f>SUM(D37:K37)</f>
        <v>47502</v>
      </c>
      <c r="D37" s="7">
        <v>47502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5" ht="33.65" customHeight="1" x14ac:dyDescent="0.55000000000000004">
      <c r="A38" s="5"/>
      <c r="B38" s="24" t="s">
        <v>1</v>
      </c>
      <c r="C38" s="8">
        <f>C37+C36</f>
        <v>8472315.8399999999</v>
      </c>
      <c r="D38" s="8">
        <f t="shared" ref="D38" si="6">D37+D36</f>
        <v>4035002.84</v>
      </c>
      <c r="E38" s="8">
        <f t="shared" ref="E38" si="7">E37+E36</f>
        <v>866278</v>
      </c>
      <c r="F38" s="8">
        <f t="shared" ref="F38" si="8">F37+F36</f>
        <v>635765</v>
      </c>
      <c r="G38" s="8">
        <f t="shared" ref="G38" si="9">G37+G36</f>
        <v>626272</v>
      </c>
      <c r="H38" s="8">
        <f t="shared" ref="H38" si="10">H37+H36</f>
        <v>566114</v>
      </c>
      <c r="I38" s="8">
        <f t="shared" ref="I38" si="11">I37+I36</f>
        <v>516317</v>
      </c>
      <c r="J38" s="8">
        <f t="shared" ref="J38" si="12">J37+J36</f>
        <v>571931</v>
      </c>
      <c r="K38" s="8">
        <f t="shared" ref="K38" si="13">K37+K36</f>
        <v>654636</v>
      </c>
      <c r="O38" s="27"/>
    </row>
    <row r="39" spans="1:15" ht="7.65" customHeight="1" x14ac:dyDescent="0.55000000000000004">
      <c r="A39" s="5"/>
      <c r="B39" s="22"/>
      <c r="C39" s="5"/>
      <c r="D39" s="3"/>
      <c r="E39" s="3"/>
      <c r="F39" s="3"/>
      <c r="G39" s="3"/>
      <c r="H39" s="3"/>
      <c r="I39" s="3"/>
      <c r="J39" s="3"/>
      <c r="K39" s="3"/>
    </row>
    <row r="40" spans="1:15" ht="7.65" customHeight="1" x14ac:dyDescent="0.55000000000000004">
      <c r="A40" s="5"/>
      <c r="B40" s="22"/>
      <c r="C40" s="5"/>
      <c r="D40" s="3"/>
      <c r="E40" s="3"/>
      <c r="F40" s="3"/>
      <c r="G40" s="3"/>
      <c r="H40" s="3"/>
      <c r="I40" s="3"/>
      <c r="J40" s="3"/>
      <c r="K40" s="3"/>
    </row>
    <row r="41" spans="1:15" ht="33.65" customHeight="1" x14ac:dyDescent="0.55000000000000004">
      <c r="A41" s="3"/>
      <c r="B41" s="24" t="s">
        <v>21</v>
      </c>
      <c r="C41" s="9">
        <f>SUM(D41:K41)</f>
        <v>106.44</v>
      </c>
      <c r="D41" s="10">
        <v>26.2</v>
      </c>
      <c r="E41" s="10">
        <v>15.2</v>
      </c>
      <c r="F41" s="10">
        <v>10.84</v>
      </c>
      <c r="G41" s="10">
        <v>11.01</v>
      </c>
      <c r="H41" s="10">
        <v>10.88</v>
      </c>
      <c r="I41" s="10">
        <v>9.4</v>
      </c>
      <c r="J41" s="10">
        <v>11.11</v>
      </c>
      <c r="K41" s="10">
        <v>11.8</v>
      </c>
    </row>
    <row r="42" spans="1:15" x14ac:dyDescent="0.55000000000000004">
      <c r="A42" s="3"/>
      <c r="B42" s="5"/>
      <c r="C42" s="11"/>
      <c r="D42" s="12"/>
      <c r="E42" s="12"/>
      <c r="F42" s="12"/>
      <c r="G42" s="12"/>
      <c r="H42" s="12"/>
      <c r="I42" s="12"/>
      <c r="J42" s="12"/>
      <c r="K42" s="12"/>
    </row>
    <row r="43" spans="1:15" x14ac:dyDescent="0.55000000000000004">
      <c r="A43" s="3"/>
      <c r="B43" s="20" t="s">
        <v>22</v>
      </c>
      <c r="C43" s="5"/>
      <c r="D43" s="3"/>
      <c r="E43" s="3"/>
      <c r="F43" s="3"/>
      <c r="G43" s="3"/>
      <c r="H43" s="3"/>
      <c r="I43" s="3"/>
      <c r="J43" s="3"/>
      <c r="K43" s="3"/>
      <c r="O43" s="27"/>
    </row>
    <row r="44" spans="1:15" ht="69" x14ac:dyDescent="0.55000000000000004">
      <c r="A44" s="3"/>
      <c r="B44" s="21" t="s">
        <v>25</v>
      </c>
      <c r="C44" s="6" t="s">
        <v>1</v>
      </c>
      <c r="D44" s="6" t="s">
        <v>2</v>
      </c>
      <c r="E44" s="6" t="s">
        <v>3</v>
      </c>
      <c r="F44" s="6" t="s">
        <v>4</v>
      </c>
      <c r="G44" s="6" t="s">
        <v>5</v>
      </c>
      <c r="H44" s="6" t="s">
        <v>6</v>
      </c>
      <c r="I44" s="6" t="s">
        <v>7</v>
      </c>
      <c r="J44" s="6" t="s">
        <v>8</v>
      </c>
      <c r="K44" s="6" t="s">
        <v>9</v>
      </c>
    </row>
    <row r="45" spans="1:15" ht="30" customHeight="1" x14ac:dyDescent="0.55000000000000004">
      <c r="A45" s="5"/>
      <c r="B45" s="22" t="s">
        <v>10</v>
      </c>
      <c r="C45" s="13">
        <f t="shared" ref="C45:K45" si="14">C7-C26</f>
        <v>57977.028530914336</v>
      </c>
      <c r="D45" s="28">
        <f t="shared" si="14"/>
        <v>-288745.35120999999</v>
      </c>
      <c r="E45" s="28">
        <f t="shared" si="14"/>
        <v>67225.911746666767</v>
      </c>
      <c r="F45" s="28">
        <f t="shared" si="14"/>
        <v>48028.472376666614</v>
      </c>
      <c r="G45" s="28">
        <f t="shared" si="14"/>
        <v>98271.564550671377</v>
      </c>
      <c r="H45" s="28">
        <f t="shared" si="14"/>
        <v>55897.847949333256</v>
      </c>
      <c r="I45" s="28">
        <f t="shared" si="14"/>
        <v>66329.171909999975</v>
      </c>
      <c r="J45" s="14">
        <f t="shared" si="14"/>
        <v>-8650.2098024234292</v>
      </c>
      <c r="K45" s="14">
        <f t="shared" si="14"/>
        <v>19619.621010000003</v>
      </c>
    </row>
    <row r="46" spans="1:15" ht="30" customHeight="1" x14ac:dyDescent="0.55000000000000004">
      <c r="A46" s="5"/>
      <c r="B46" s="22" t="s">
        <v>11</v>
      </c>
      <c r="C46" s="13">
        <f t="shared" ref="C46:K46" si="15">C8-C27</f>
        <v>15522</v>
      </c>
      <c r="D46" s="28">
        <f t="shared" si="15"/>
        <v>7426</v>
      </c>
      <c r="E46" s="28">
        <f t="shared" si="15"/>
        <v>1996</v>
      </c>
      <c r="F46" s="28">
        <f t="shared" si="15"/>
        <v>3004</v>
      </c>
      <c r="G46" s="28">
        <f t="shared" si="15"/>
        <v>-996</v>
      </c>
      <c r="H46" s="28">
        <f t="shared" si="15"/>
        <v>0</v>
      </c>
      <c r="I46" s="28">
        <f t="shared" si="15"/>
        <v>1000</v>
      </c>
      <c r="J46" s="14">
        <f t="shared" si="15"/>
        <v>-4</v>
      </c>
      <c r="K46" s="14">
        <f t="shared" si="15"/>
        <v>3096</v>
      </c>
    </row>
    <row r="47" spans="1:15" ht="30" customHeight="1" x14ac:dyDescent="0.55000000000000004">
      <c r="A47" s="5"/>
      <c r="B47" s="22" t="s">
        <v>12</v>
      </c>
      <c r="C47" s="13">
        <f t="shared" ref="C47:K47" si="16">C9-C28</f>
        <v>-41298.147999999928</v>
      </c>
      <c r="D47" s="28">
        <f t="shared" si="16"/>
        <v>-24302.377999999997</v>
      </c>
      <c r="E47" s="28">
        <f t="shared" si="16"/>
        <v>6768.1600000000035</v>
      </c>
      <c r="F47" s="28">
        <f t="shared" si="16"/>
        <v>-2367</v>
      </c>
      <c r="G47" s="28">
        <f t="shared" si="16"/>
        <v>-314.20000000000073</v>
      </c>
      <c r="H47" s="28">
        <f t="shared" si="16"/>
        <v>-30624</v>
      </c>
      <c r="I47" s="28">
        <f t="shared" si="16"/>
        <v>6244.968000000008</v>
      </c>
      <c r="J47" s="14">
        <f t="shared" si="16"/>
        <v>6496.4720000000016</v>
      </c>
      <c r="K47" s="14">
        <f t="shared" si="16"/>
        <v>-3200.1699999999983</v>
      </c>
    </row>
    <row r="48" spans="1:15" ht="30" customHeight="1" x14ac:dyDescent="0.55000000000000004">
      <c r="A48" s="5"/>
      <c r="B48" s="22" t="s">
        <v>13</v>
      </c>
      <c r="C48" s="13">
        <f t="shared" ref="C48:K48" si="17">C10-C29</f>
        <v>-155601</v>
      </c>
      <c r="D48" s="28">
        <f t="shared" si="17"/>
        <v>-156106</v>
      </c>
      <c r="E48" s="28">
        <f t="shared" si="17"/>
        <v>504</v>
      </c>
      <c r="F48" s="28">
        <f t="shared" si="17"/>
        <v>-4</v>
      </c>
      <c r="G48" s="28">
        <f t="shared" si="17"/>
        <v>-4</v>
      </c>
      <c r="H48" s="28">
        <f t="shared" si="17"/>
        <v>5</v>
      </c>
      <c r="I48" s="28">
        <f t="shared" si="17"/>
        <v>5</v>
      </c>
      <c r="J48" s="14">
        <f t="shared" si="17"/>
        <v>2</v>
      </c>
      <c r="K48" s="14">
        <f t="shared" si="17"/>
        <v>-3</v>
      </c>
    </row>
    <row r="49" spans="1:18" ht="30" customHeight="1" x14ac:dyDescent="0.55000000000000004">
      <c r="A49" s="5"/>
      <c r="B49" s="22" t="s">
        <v>14</v>
      </c>
      <c r="C49" s="13">
        <f t="shared" ref="C49:K49" si="18">C11-C30</f>
        <v>-15368</v>
      </c>
      <c r="D49" s="14">
        <f t="shared" si="18"/>
        <v>-11050</v>
      </c>
      <c r="E49" s="14">
        <f t="shared" si="18"/>
        <v>-1134</v>
      </c>
      <c r="F49" s="14">
        <f t="shared" si="18"/>
        <v>1060</v>
      </c>
      <c r="G49" s="14">
        <f t="shared" si="18"/>
        <v>1400</v>
      </c>
      <c r="H49" s="14">
        <f t="shared" si="18"/>
        <v>-6</v>
      </c>
      <c r="I49" s="14">
        <f t="shared" si="18"/>
        <v>1435</v>
      </c>
      <c r="J49" s="14">
        <f t="shared" si="18"/>
        <v>-477</v>
      </c>
      <c r="K49" s="14">
        <f t="shared" si="18"/>
        <v>-6596</v>
      </c>
    </row>
    <row r="50" spans="1:18" ht="30" customHeight="1" x14ac:dyDescent="0.55000000000000004">
      <c r="A50" s="5"/>
      <c r="B50" s="22" t="s">
        <v>15</v>
      </c>
      <c r="C50" s="13">
        <f t="shared" ref="C50:K50" si="19">C12-C31</f>
        <v>-18343</v>
      </c>
      <c r="D50" s="14">
        <f t="shared" si="19"/>
        <v>-14843</v>
      </c>
      <c r="E50" s="14">
        <f t="shared" si="19"/>
        <v>0</v>
      </c>
      <c r="F50" s="14">
        <f t="shared" si="19"/>
        <v>-3500</v>
      </c>
      <c r="G50" s="14">
        <f t="shared" si="19"/>
        <v>0</v>
      </c>
      <c r="H50" s="14">
        <f t="shared" si="19"/>
        <v>0</v>
      </c>
      <c r="I50" s="14">
        <f t="shared" si="19"/>
        <v>0</v>
      </c>
      <c r="J50" s="14">
        <f t="shared" si="19"/>
        <v>0</v>
      </c>
      <c r="K50" s="14">
        <f t="shared" si="19"/>
        <v>0</v>
      </c>
      <c r="R50" s="1">
        <f>177-45</f>
        <v>132</v>
      </c>
    </row>
    <row r="51" spans="1:18" ht="30" customHeight="1" x14ac:dyDescent="0.55000000000000004">
      <c r="A51" s="5"/>
      <c r="B51" s="22" t="s">
        <v>16</v>
      </c>
      <c r="C51" s="13">
        <f t="shared" ref="C51:K51" si="20">C13-C32</f>
        <v>26123.839999999997</v>
      </c>
      <c r="D51" s="14">
        <f t="shared" si="20"/>
        <v>7000</v>
      </c>
      <c r="E51" s="14">
        <f t="shared" si="20"/>
        <v>-4738.16</v>
      </c>
      <c r="F51" s="14">
        <f t="shared" si="20"/>
        <v>3445</v>
      </c>
      <c r="G51" s="14">
        <f t="shared" si="20"/>
        <v>315</v>
      </c>
      <c r="H51" s="14">
        <f t="shared" si="20"/>
        <v>968</v>
      </c>
      <c r="I51" s="14">
        <f t="shared" si="20"/>
        <v>2120</v>
      </c>
      <c r="J51" s="14">
        <f t="shared" si="20"/>
        <v>10900</v>
      </c>
      <c r="K51" s="14">
        <f t="shared" si="20"/>
        <v>6114</v>
      </c>
      <c r="R51" s="1">
        <f>R50-96</f>
        <v>36</v>
      </c>
    </row>
    <row r="52" spans="1:18" ht="30" customHeight="1" x14ac:dyDescent="0.55000000000000004">
      <c r="A52" s="5"/>
      <c r="B52" s="22" t="s">
        <v>17</v>
      </c>
      <c r="C52" s="13">
        <f t="shared" ref="C52:K52" si="21">C14-C33</f>
        <v>1105.1054400000139</v>
      </c>
      <c r="D52" s="14">
        <f t="shared" si="21"/>
        <v>1105.1054400000139</v>
      </c>
      <c r="E52" s="14">
        <f t="shared" si="21"/>
        <v>0</v>
      </c>
      <c r="F52" s="14">
        <f t="shared" si="21"/>
        <v>0</v>
      </c>
      <c r="G52" s="14">
        <f t="shared" si="21"/>
        <v>0</v>
      </c>
      <c r="H52" s="14">
        <f t="shared" si="21"/>
        <v>0</v>
      </c>
      <c r="I52" s="14">
        <f t="shared" si="21"/>
        <v>0</v>
      </c>
      <c r="J52" s="14">
        <f t="shared" si="21"/>
        <v>0</v>
      </c>
      <c r="K52" s="14">
        <f t="shared" si="21"/>
        <v>0</v>
      </c>
    </row>
    <row r="53" spans="1:18" ht="30" customHeight="1" x14ac:dyDescent="0.55000000000000004">
      <c r="A53" s="5"/>
      <c r="B53" s="22" t="s">
        <v>18</v>
      </c>
      <c r="C53" s="13">
        <f t="shared" ref="C53:K53" si="22">C15-C34</f>
        <v>3</v>
      </c>
      <c r="D53" s="14">
        <f t="shared" si="22"/>
        <v>3</v>
      </c>
      <c r="E53" s="14">
        <f t="shared" si="22"/>
        <v>0</v>
      </c>
      <c r="F53" s="14">
        <f t="shared" si="22"/>
        <v>0</v>
      </c>
      <c r="G53" s="14">
        <f t="shared" si="22"/>
        <v>0</v>
      </c>
      <c r="H53" s="14">
        <f t="shared" si="22"/>
        <v>0</v>
      </c>
      <c r="I53" s="14">
        <f t="shared" si="22"/>
        <v>0</v>
      </c>
      <c r="J53" s="14">
        <f t="shared" si="22"/>
        <v>0</v>
      </c>
      <c r="K53" s="14">
        <f t="shared" si="22"/>
        <v>0</v>
      </c>
    </row>
    <row r="54" spans="1:18" ht="30" customHeight="1" x14ac:dyDescent="0.55000000000000004">
      <c r="A54" s="5"/>
      <c r="B54" s="22" t="s">
        <v>19</v>
      </c>
      <c r="C54" s="13">
        <f t="shared" ref="C54:K54" si="23">C16-C35</f>
        <v>65</v>
      </c>
      <c r="D54" s="14">
        <f t="shared" si="23"/>
        <v>65</v>
      </c>
      <c r="E54" s="14">
        <f t="shared" si="23"/>
        <v>4</v>
      </c>
      <c r="F54" s="14">
        <f t="shared" si="23"/>
        <v>-4</v>
      </c>
      <c r="G54" s="14">
        <f t="shared" si="23"/>
        <v>0</v>
      </c>
      <c r="H54" s="14">
        <f t="shared" si="23"/>
        <v>0</v>
      </c>
      <c r="I54" s="14">
        <f t="shared" si="23"/>
        <v>0</v>
      </c>
      <c r="J54" s="14">
        <f t="shared" si="23"/>
        <v>0</v>
      </c>
      <c r="K54" s="14">
        <f t="shared" si="23"/>
        <v>0</v>
      </c>
    </row>
    <row r="55" spans="1:18" ht="30" customHeight="1" x14ac:dyDescent="0.55000000000000004">
      <c r="A55" s="5"/>
      <c r="B55" s="26" t="s">
        <v>23</v>
      </c>
      <c r="C55" s="18">
        <f>SUM(C45:C54)</f>
        <v>-129814.17402908558</v>
      </c>
      <c r="D55" s="25">
        <f>SUM(D45:D54)</f>
        <v>-479447.62377000001</v>
      </c>
      <c r="E55" s="25">
        <f t="shared" ref="E55:K55" si="24">SUM(E45:E54)</f>
        <v>70625.911746666767</v>
      </c>
      <c r="F55" s="25">
        <f t="shared" si="24"/>
        <v>49662.472376666614</v>
      </c>
      <c r="G55" s="25">
        <f t="shared" si="24"/>
        <v>98672.36455067138</v>
      </c>
      <c r="H55" s="25">
        <f t="shared" si="24"/>
        <v>26240.847949333256</v>
      </c>
      <c r="I55" s="25">
        <f t="shared" si="24"/>
        <v>77134.139909999984</v>
      </c>
      <c r="J55" s="25">
        <f t="shared" si="24"/>
        <v>8267.2621975765724</v>
      </c>
      <c r="K55" s="25">
        <f t="shared" si="24"/>
        <v>19030.451010000004</v>
      </c>
      <c r="L55" s="17"/>
    </row>
    <row r="56" spans="1:18" ht="30" customHeight="1" x14ac:dyDescent="0.55000000000000004">
      <c r="A56" s="5"/>
      <c r="B56" s="22" t="s">
        <v>20</v>
      </c>
      <c r="C56" s="14">
        <f t="shared" ref="C56:K56" si="25">C18-C37</f>
        <v>-47502</v>
      </c>
      <c r="D56" s="14">
        <f t="shared" si="25"/>
        <v>-47502</v>
      </c>
      <c r="E56" s="14">
        <f t="shared" si="25"/>
        <v>0</v>
      </c>
      <c r="F56" s="14">
        <f t="shared" si="25"/>
        <v>0</v>
      </c>
      <c r="G56" s="14">
        <f t="shared" si="25"/>
        <v>0</v>
      </c>
      <c r="H56" s="14">
        <f t="shared" si="25"/>
        <v>0</v>
      </c>
      <c r="I56" s="14">
        <f t="shared" si="25"/>
        <v>0</v>
      </c>
      <c r="J56" s="14">
        <f t="shared" si="25"/>
        <v>0</v>
      </c>
      <c r="K56" s="14">
        <f t="shared" si="25"/>
        <v>0</v>
      </c>
    </row>
    <row r="57" spans="1:18" ht="30" customHeight="1" x14ac:dyDescent="0.55000000000000004">
      <c r="A57" s="5"/>
      <c r="B57" s="24" t="s">
        <v>1</v>
      </c>
      <c r="C57" s="8">
        <f t="shared" ref="C57:K57" si="26">C56+C55</f>
        <v>-177316.17402908558</v>
      </c>
      <c r="D57" s="8">
        <f t="shared" si="26"/>
        <v>-526949.62376999995</v>
      </c>
      <c r="E57" s="8">
        <f t="shared" si="26"/>
        <v>70625.911746666767</v>
      </c>
      <c r="F57" s="8">
        <f t="shared" si="26"/>
        <v>49662.472376666614</v>
      </c>
      <c r="G57" s="8">
        <f t="shared" si="26"/>
        <v>98672.36455067138</v>
      </c>
      <c r="H57" s="8">
        <f t="shared" si="26"/>
        <v>26240.847949333256</v>
      </c>
      <c r="I57" s="8">
        <f t="shared" si="26"/>
        <v>77134.139909999984</v>
      </c>
      <c r="J57" s="8">
        <f t="shared" si="26"/>
        <v>8267.2621975765724</v>
      </c>
      <c r="K57" s="8">
        <f t="shared" si="26"/>
        <v>19030.451010000004</v>
      </c>
    </row>
    <row r="58" spans="1:18" ht="15.65" customHeight="1" x14ac:dyDescent="0.55000000000000004">
      <c r="A58" s="5"/>
      <c r="B58" s="3"/>
      <c r="C58" s="5"/>
      <c r="D58" s="3"/>
      <c r="E58" s="3"/>
      <c r="F58" s="3"/>
      <c r="G58" s="3"/>
      <c r="H58" s="3"/>
      <c r="I58" s="3"/>
      <c r="J58" s="3"/>
      <c r="K58" s="3"/>
    </row>
    <row r="59" spans="1:18" ht="27" customHeight="1" x14ac:dyDescent="0.55000000000000004">
      <c r="A59" s="3"/>
      <c r="B59" s="24" t="s">
        <v>21</v>
      </c>
      <c r="C59" s="9">
        <f t="shared" ref="C59:K59" si="27">C22-C41</f>
        <v>1.2000000000000028</v>
      </c>
      <c r="D59" s="9">
        <f t="shared" si="27"/>
        <v>0.80000000000000071</v>
      </c>
      <c r="E59" s="9">
        <f t="shared" si="27"/>
        <v>0</v>
      </c>
      <c r="F59" s="9">
        <f t="shared" si="27"/>
        <v>0</v>
      </c>
      <c r="G59" s="9">
        <f t="shared" si="27"/>
        <v>-0.19999999999999929</v>
      </c>
      <c r="H59" s="9">
        <f t="shared" si="27"/>
        <v>0</v>
      </c>
      <c r="I59" s="9">
        <f t="shared" si="27"/>
        <v>0</v>
      </c>
      <c r="J59" s="9">
        <f t="shared" si="27"/>
        <v>0.60000000000000142</v>
      </c>
      <c r="K59" s="9">
        <f t="shared" si="27"/>
        <v>0</v>
      </c>
    </row>
    <row r="60" spans="1:18" ht="26.4" customHeight="1" x14ac:dyDescent="0.55000000000000004">
      <c r="A60" s="3"/>
      <c r="B60" s="3"/>
      <c r="C60" s="5"/>
      <c r="D60" s="3"/>
      <c r="E60" s="3"/>
      <c r="F60" s="3"/>
      <c r="G60" s="3"/>
      <c r="H60" s="3"/>
      <c r="I60" s="3"/>
      <c r="J60" s="3"/>
      <c r="K60" s="3"/>
    </row>
    <row r="61" spans="1:18" ht="26.4" customHeight="1" x14ac:dyDescent="0.55000000000000004">
      <c r="A61" s="3"/>
      <c r="B61" s="3"/>
      <c r="C61" s="5"/>
      <c r="D61" s="3"/>
      <c r="E61" s="3"/>
      <c r="F61" s="3"/>
      <c r="G61" s="3"/>
      <c r="H61" s="3"/>
      <c r="I61" s="3"/>
      <c r="J61" s="3"/>
      <c r="K61" s="3"/>
    </row>
    <row r="62" spans="1:18" x14ac:dyDescent="0.55000000000000004">
      <c r="A62" s="3"/>
      <c r="B62" s="3"/>
      <c r="C62" s="5"/>
      <c r="D62" s="3"/>
      <c r="E62" s="3"/>
      <c r="F62" s="3"/>
      <c r="G62" s="3"/>
      <c r="H62" s="3"/>
      <c r="I62" s="3"/>
      <c r="J62" s="3"/>
      <c r="K62" s="3"/>
    </row>
    <row r="63" spans="1:18" x14ac:dyDescent="0.55000000000000004">
      <c r="A63" s="3"/>
      <c r="B63" s="3"/>
      <c r="C63" s="5"/>
      <c r="D63" s="3"/>
      <c r="E63" s="3"/>
      <c r="F63" s="3"/>
      <c r="G63" s="3"/>
      <c r="H63" s="3"/>
      <c r="I63" s="3"/>
      <c r="J63" s="3"/>
      <c r="K63" s="3"/>
    </row>
    <row r="64" spans="1:18" x14ac:dyDescent="0.55000000000000004">
      <c r="A64" s="3"/>
      <c r="B64" s="3"/>
      <c r="C64" s="5"/>
      <c r="D64" s="3"/>
      <c r="E64" s="3"/>
      <c r="F64" s="3"/>
      <c r="G64" s="3"/>
      <c r="H64" s="3"/>
      <c r="I64" s="3"/>
      <c r="J64" s="3"/>
      <c r="K64" s="3"/>
    </row>
  </sheetData>
  <pageMargins left="0.70866141732283472" right="0.70866141732283472" top="0.74803149606299213" bottom="0.74803149606299213" header="0.31496062992125984" footer="0.31496062992125984"/>
  <pageSetup paperSize="8" scale="37" orientation="portrait" r:id="rId1"/>
  <rowBreaks count="1" manualBreakCount="1">
    <brk id="41" max="16383" man="1"/>
  </rowBreaks>
  <ignoredErrors>
    <ignoredError sqref="C17 C36 C55 E55:K5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2eb3fc-25f2-4193-83db-304b4834dea0" xsi:nil="true"/>
    <lcf76f155ced4ddcb4097134ff3c332f xmlns="b07f9ea6-61fa-467e-b17d-cd33f81787e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988BCCFFFEF4281681D74F840DA9C" ma:contentTypeVersion="15" ma:contentTypeDescription="Create a new document." ma:contentTypeScope="" ma:versionID="d94e497bf9e3d795de85e32f9821f171">
  <xsd:schema xmlns:xsd="http://www.w3.org/2001/XMLSchema" xmlns:xs="http://www.w3.org/2001/XMLSchema" xmlns:p="http://schemas.microsoft.com/office/2006/metadata/properties" xmlns:ns2="cb2eb3fc-25f2-4193-83db-304b4834dea0" xmlns:ns3="b07f9ea6-61fa-467e-b17d-cd33f81787ed" targetNamespace="http://schemas.microsoft.com/office/2006/metadata/properties" ma:root="true" ma:fieldsID="4891963e1112fed5d7be436601c75cf1" ns2:_="" ns3:_="">
    <xsd:import namespace="cb2eb3fc-25f2-4193-83db-304b4834dea0"/>
    <xsd:import namespace="b07f9ea6-61fa-467e-b17d-cd33f81787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eb3fc-25f2-4193-83db-304b4834de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d95c5f-088b-4784-b8f4-a93cd07ebc58}" ma:internalName="TaxCatchAll" ma:showField="CatchAllData" ma:web="cb2eb3fc-25f2-4193-83db-304b4834de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f9ea6-61fa-467e-b17d-cd33f8178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b7dfebd-90f0-4e0e-a5a8-2feb0dc77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F05283-7041-4EF7-98C6-64C92055438D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87142871-04aa-4cca-937b-9221901c245c"/>
    <ds:schemaRef ds:uri="b976bda9-2f0a-40aa-a9aa-c59b74c6a044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B311B9-3DAF-4690-9ED8-824B8F794C4A}"/>
</file>

<file path=customXml/itemProps3.xml><?xml version="1.0" encoding="utf-8"?>
<ds:datastoreItem xmlns:ds="http://schemas.openxmlformats.org/officeDocument/2006/customXml" ds:itemID="{5DA1DAF5-AFC3-40E6-A74A-7D9994289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Holliday</dc:creator>
  <cp:keywords/>
  <dc:description/>
  <cp:lastModifiedBy>Karla Lee</cp:lastModifiedBy>
  <cp:revision/>
  <cp:lastPrinted>2026-02-24T16:36:58Z</cp:lastPrinted>
  <dcterms:created xsi:type="dcterms:W3CDTF">2025-06-16T11:10:27Z</dcterms:created>
  <dcterms:modified xsi:type="dcterms:W3CDTF">2026-05-11T10:48:31Z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0x01010066F988BCCFFFEF4281681D74F840DA9C</vt:lpwstr>
  </property>
  <property fmtid="{D5CDD505-2E9C-101B-9397-08002B2CF9AE}" pid="3" name="MediaServiceImageTags">
    <vt:lpwstr/>
  </property>
</Properties>
</file>